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120" yWindow="100" windowWidth="18920" windowHeight="8500"/>
  </bookViews>
  <sheets>
    <sheet name="Préambule" sheetId="2" r:id="rId1"/>
    <sheet name="Enquête Calcium" sheetId="1" r:id="rId2"/>
    <sheet name="Syndrome Métabolique" sheetId="3" r:id="rId3"/>
  </sheets>
  <definedNames>
    <definedName name="kg">'Syndrome Métabolique'!#REF!</definedName>
    <definedName name="Sexe">'Syndrome Métabolique'!#REF!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F6" i="3"/>
  <c r="H6" i="3"/>
  <c r="F12" i="3"/>
  <c r="F11" i="3"/>
  <c r="F10" i="3"/>
  <c r="F9" i="3"/>
  <c r="F8" i="3"/>
  <c r="F7" i="1"/>
  <c r="F38" i="1"/>
  <c r="F39" i="1"/>
  <c r="F40" i="1"/>
  <c r="F41" i="1"/>
  <c r="F42" i="1"/>
  <c r="F43" i="1"/>
  <c r="F44" i="1"/>
  <c r="F45" i="1"/>
  <c r="F46" i="1"/>
  <c r="F47" i="1"/>
  <c r="F48" i="1"/>
  <c r="F37" i="1"/>
  <c r="F3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14" i="3"/>
  <c r="F34" i="1"/>
  <c r="F49" i="1"/>
  <c r="F51" i="1"/>
  <c r="H51" i="1"/>
</calcChain>
</file>

<file path=xl/sharedStrings.xml><?xml version="1.0" encoding="utf-8"?>
<sst xmlns="http://schemas.openxmlformats.org/spreadsheetml/2006/main" count="65" uniqueCount="65">
  <si>
    <t>Fromage blanc 1 pot</t>
  </si>
  <si>
    <t>Yaourt. 1 pot</t>
  </si>
  <si>
    <t>Eau volvic</t>
  </si>
  <si>
    <t>Eau Robinet, de source</t>
  </si>
  <si>
    <t>Nombre de rations</t>
  </si>
  <si>
    <t>Calcium en mg/l</t>
  </si>
  <si>
    <t>Eau Salvetat</t>
  </si>
  <si>
    <t>Eau san pelegrino</t>
  </si>
  <si>
    <t>Eau evian</t>
  </si>
  <si>
    <t>Eau vals</t>
  </si>
  <si>
    <t>Eau vichy celestin</t>
  </si>
  <si>
    <t>Eau vichy st yorre</t>
  </si>
  <si>
    <t>Eau Contrex</t>
  </si>
  <si>
    <t>Eua Vittel</t>
  </si>
  <si>
    <t>Eau Vittel Hepar</t>
  </si>
  <si>
    <t>Eau Badoit</t>
  </si>
  <si>
    <t>Calcium en mg</t>
  </si>
  <si>
    <t>Crème glacée (2 boules)</t>
  </si>
  <si>
    <t xml:space="preserve">L A I TA G E </t>
  </si>
  <si>
    <t xml:space="preserve">F R O M A G E </t>
  </si>
  <si>
    <t xml:space="preserve">A U T R E </t>
  </si>
  <si>
    <r>
      <rPr>
        <b/>
        <sz val="16"/>
        <color theme="1"/>
        <rFont val="Calibri"/>
        <family val="2"/>
        <scheme val="minor"/>
      </rPr>
      <t xml:space="preserve">E A U  </t>
    </r>
    <r>
      <rPr>
        <sz val="11"/>
        <color theme="1"/>
        <rFont val="Calibri"/>
        <family val="2"/>
        <scheme val="minor"/>
      </rPr>
      <t xml:space="preserve">
Site SOAF.com</t>
    </r>
  </si>
  <si>
    <t>Petit Suisse   (1)                                           60g</t>
  </si>
  <si>
    <t xml:space="preserve">Lait 1 bol (300ml)            </t>
  </si>
  <si>
    <t>Lait 1 verre (150 ml)</t>
  </si>
  <si>
    <t xml:space="preserve">Bonbel                         1 portion de 40g      </t>
  </si>
  <si>
    <t xml:space="preserve">Chèvre   frais            1 portion  de 40g                         </t>
  </si>
  <si>
    <t xml:space="preserve">Fromage fondu        1 portion de 40g      </t>
  </si>
  <si>
    <t xml:space="preserve">Emmental                  1 portion de 40g      </t>
  </si>
  <si>
    <t xml:space="preserve">Edam                            1 portion de 40g      </t>
  </si>
  <si>
    <t xml:space="preserve">Camembert               1 portion de 40g      </t>
  </si>
  <si>
    <t xml:space="preserve">Bleu                               1 portion de 40g      </t>
  </si>
  <si>
    <t xml:space="preserve">Babybel                       1 portion de 40g      </t>
  </si>
  <si>
    <t>Apports</t>
  </si>
  <si>
    <t>Pain.                                                    100g</t>
  </si>
  <si>
    <t xml:space="preserve">Pâtes (selon types de pâtes)                                                  215g </t>
  </si>
  <si>
    <t>Volume en litres</t>
  </si>
  <si>
    <t>Apports eau</t>
  </si>
  <si>
    <t xml:space="preserve">Total 1 =   </t>
  </si>
  <si>
    <t xml:space="preserve">Total 2 =   </t>
  </si>
  <si>
    <t>Aliment</t>
  </si>
  <si>
    <t xml:space="preserve">Apport global en calcium =   </t>
  </si>
  <si>
    <t>Commentaire</t>
  </si>
  <si>
    <t xml:space="preserve">Cantal                          1 portion de 40g      </t>
  </si>
  <si>
    <t xml:space="preserve">Comté                         1 portion de 40g      </t>
  </si>
  <si>
    <t xml:space="preserve">Feta                              1 portion de 40g      </t>
  </si>
  <si>
    <t xml:space="preserve">Gouda                          1 portion de 40g      </t>
  </si>
  <si>
    <t xml:space="preserve">Munster                      1 portion de 40g      </t>
  </si>
  <si>
    <t>Viande, poisson, œuf.                 100g</t>
  </si>
  <si>
    <t>Calcium alimentaire</t>
  </si>
  <si>
    <t>Calcium par apports liquides,</t>
  </si>
  <si>
    <t xml:space="preserve">Reblochonl                1 portion de 40g      </t>
  </si>
  <si>
    <t xml:space="preserve">Roquefort                  1 portion  de 40g      </t>
  </si>
  <si>
    <t xml:space="preserve">Saint nectaire          1 portion  de 40g      </t>
  </si>
  <si>
    <t xml:space="preserve">Tome                           1 portion  de 40g      </t>
  </si>
  <si>
    <t xml:space="preserve">Gruyère                       1 portion de 40g      </t>
  </si>
  <si>
    <t>Tours de taille en CM</t>
  </si>
  <si>
    <t>Triglycérides en g/L</t>
  </si>
  <si>
    <t>Glycémie à jeun en g/L</t>
  </si>
  <si>
    <t>HDL en g/L</t>
  </si>
  <si>
    <t>PA systolique en mm/Hg</t>
  </si>
  <si>
    <t>PA diastolique en mm/Hg</t>
  </si>
  <si>
    <t>Enquête Apports en Calcium</t>
  </si>
  <si>
    <t>Sexe</t>
  </si>
  <si>
    <t>Recherche de syndrome métabolique ( Critères 2008).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</si>
</sst>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auto="1"/>
      </bottom>
      <diagonal/>
    </border>
    <border>
      <left style="thick">
        <color rgb="FF002060"/>
      </left>
      <right style="thick">
        <color auto="1"/>
      </right>
      <top style="thick">
        <color rgb="FF002060"/>
      </top>
      <bottom style="thin">
        <color auto="1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n">
        <color auto="1"/>
      </top>
      <bottom style="thick">
        <color rgb="FF002060"/>
      </bottom>
      <diagonal/>
    </border>
    <border>
      <left style="thick">
        <color rgb="FF002060"/>
      </left>
      <right style="thick">
        <color auto="1"/>
      </right>
      <top style="thin">
        <color auto="1"/>
      </top>
      <bottom style="thick">
        <color rgb="FF002060"/>
      </bottom>
      <diagonal/>
    </border>
    <border>
      <left style="thick">
        <color rgb="FF00B050"/>
      </left>
      <right style="thick">
        <color rgb="FF00B050"/>
      </right>
      <top style="thick">
        <color rgb="FF002060"/>
      </top>
      <bottom/>
      <diagonal/>
    </border>
    <border>
      <left style="thick">
        <color rgb="FF00B050"/>
      </left>
      <right style="thick">
        <color rgb="FF00B050"/>
      </right>
      <top style="thick">
        <color rgb="FF002060"/>
      </top>
      <bottom style="thin">
        <color auto="1"/>
      </bottom>
      <diagonal/>
    </border>
    <border>
      <left style="thick">
        <color rgb="FF00B050"/>
      </left>
      <right style="thick">
        <color rgb="FF00B050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auto="1"/>
      </top>
      <bottom style="thick">
        <color rgb="FF00B050"/>
      </bottom>
      <diagonal/>
    </border>
    <border>
      <left style="thick">
        <color theme="5" tint="0.39991454817346722"/>
      </left>
      <right style="thick">
        <color theme="5" tint="0.39988402966399123"/>
      </right>
      <top style="thick">
        <color rgb="FF00B050"/>
      </top>
      <bottom/>
      <diagonal/>
    </border>
    <border>
      <left style="thick">
        <color theme="5" tint="0.39988402966399123"/>
      </left>
      <right style="thick">
        <color theme="5" tint="0.39988402966399123"/>
      </right>
      <top style="thick">
        <color rgb="FF00B050"/>
      </top>
      <bottom/>
      <diagonal/>
    </border>
    <border>
      <left style="thick">
        <color theme="5" tint="0.39988402966399123"/>
      </left>
      <right style="thick">
        <color theme="5" tint="0.39988402966399123"/>
      </right>
      <top style="thick">
        <color rgb="FF00B050"/>
      </top>
      <bottom style="thin">
        <color auto="1"/>
      </bottom>
      <diagonal/>
    </border>
    <border>
      <left style="thick">
        <color theme="5" tint="0.39991454817346722"/>
      </left>
      <right style="thick">
        <color theme="5" tint="0.39988402966399123"/>
      </right>
      <top/>
      <bottom/>
      <diagonal/>
    </border>
    <border>
      <left style="thick">
        <color theme="5" tint="0.39988402966399123"/>
      </left>
      <right style="thick">
        <color theme="5" tint="0.39988402966399123"/>
      </right>
      <top/>
      <bottom/>
      <diagonal/>
    </border>
    <border>
      <left style="thick">
        <color theme="5" tint="0.39988402966399123"/>
      </left>
      <right style="thick">
        <color theme="5" tint="0.39988402966399123"/>
      </right>
      <top style="thin">
        <color auto="1"/>
      </top>
      <bottom style="thin">
        <color auto="1"/>
      </bottom>
      <diagonal/>
    </border>
    <border>
      <left style="thick">
        <color theme="5" tint="0.39991454817346722"/>
      </left>
      <right style="thick">
        <color theme="5" tint="0.39988402966399123"/>
      </right>
      <top/>
      <bottom style="thick">
        <color theme="5" tint="0.39988402966399123"/>
      </bottom>
      <diagonal/>
    </border>
    <border>
      <left style="thick">
        <color theme="5" tint="0.39988402966399123"/>
      </left>
      <right style="thick">
        <color theme="5" tint="0.39988402966399123"/>
      </right>
      <top/>
      <bottom style="thick">
        <color theme="5" tint="0.39988402966399123"/>
      </bottom>
      <diagonal/>
    </border>
    <border>
      <left style="thick">
        <color theme="5" tint="0.39988402966399123"/>
      </left>
      <right style="thick">
        <color theme="5" tint="0.39988402966399123"/>
      </right>
      <top style="thin">
        <color auto="1"/>
      </top>
      <bottom style="thick">
        <color theme="5" tint="0.3998840296639912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/>
      <bottom style="thick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0" xfId="0" applyFont="1" applyAlignment="1">
      <alignment horizontal="center" vertical="top"/>
    </xf>
    <xf numFmtId="164" fontId="0" fillId="2" borderId="8" xfId="0" applyNumberFormat="1" applyFill="1" applyBorder="1" applyAlignment="1">
      <alignment vertical="top"/>
    </xf>
    <xf numFmtId="164" fontId="0" fillId="2" borderId="9" xfId="0" applyNumberForma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2" borderId="15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2" borderId="24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2" borderId="25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6" xfId="0" applyBorder="1" applyAlignment="1">
      <alignment horizontal="center" vertical="top"/>
    </xf>
    <xf numFmtId="0" fontId="0" fillId="2" borderId="27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9" xfId="0" applyBorder="1" applyAlignment="1">
      <alignment horizontal="center" vertical="top"/>
    </xf>
    <xf numFmtId="0" fontId="0" fillId="2" borderId="30" xfId="0" applyFill="1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 applyAlignment="1">
      <alignment horizontal="center" vertical="top"/>
    </xf>
    <xf numFmtId="0" fontId="0" fillId="2" borderId="33" xfId="0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5" xfId="0" applyBorder="1" applyAlignment="1">
      <alignment horizontal="center" vertical="top"/>
    </xf>
    <xf numFmtId="0" fontId="0" fillId="2" borderId="36" xfId="0" applyFill="1" applyBorder="1" applyAlignment="1">
      <alignment vertical="top"/>
    </xf>
    <xf numFmtId="0" fontId="0" fillId="3" borderId="36" xfId="0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3" borderId="37" xfId="0" applyFill="1" applyBorder="1" applyAlignment="1">
      <alignment vertical="top"/>
    </xf>
    <xf numFmtId="0" fontId="0" fillId="3" borderId="38" xfId="0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19" xfId="0" applyFill="1" applyBorder="1" applyAlignment="1" applyProtection="1">
      <alignment vertical="top"/>
    </xf>
    <xf numFmtId="0" fontId="0" fillId="3" borderId="22" xfId="0" applyFill="1" applyBorder="1" applyAlignment="1" applyProtection="1">
      <alignment vertical="top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0" fontId="0" fillId="2" borderId="41" xfId="0" applyFill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>
      <alignment horizontal="right" vertical="top"/>
    </xf>
    <xf numFmtId="164" fontId="0" fillId="2" borderId="45" xfId="0" applyNumberFormat="1" applyFill="1" applyBorder="1" applyAlignment="1" applyProtection="1">
      <alignment vertical="top"/>
    </xf>
    <xf numFmtId="164" fontId="0" fillId="2" borderId="46" xfId="0" applyNumberFormat="1" applyFill="1" applyBorder="1" applyAlignment="1" applyProtection="1">
      <alignment vertical="top"/>
    </xf>
    <xf numFmtId="1" fontId="0" fillId="2" borderId="46" xfId="0" applyNumberFormat="1" applyFill="1" applyBorder="1" applyAlignment="1" applyProtection="1">
      <alignment vertical="top"/>
    </xf>
    <xf numFmtId="0" fontId="0" fillId="2" borderId="47" xfId="0" applyFill="1" applyBorder="1" applyAlignment="1" applyProtection="1">
      <alignment vertical="top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1" applyAlignment="1" applyProtection="1"/>
    <xf numFmtId="0" fontId="0" fillId="4" borderId="0" xfId="0" applyFill="1" applyAlignment="1">
      <alignment vertical="top"/>
    </xf>
    <xf numFmtId="164" fontId="1" fillId="2" borderId="48" xfId="0" applyNumberFormat="1" applyFont="1" applyFill="1" applyBorder="1" applyAlignment="1" applyProtection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7" fillId="3" borderId="11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0" fillId="3" borderId="42" xfId="0" applyFill="1" applyBorder="1" applyAlignment="1" applyProtection="1">
      <alignment horizontal="left" vertical="top"/>
      <protection hidden="1"/>
    </xf>
    <xf numFmtId="0" fontId="0" fillId="3" borderId="43" xfId="0" applyFill="1" applyBorder="1" applyAlignment="1" applyProtection="1">
      <alignment horizontal="left" vertical="top"/>
      <protection hidden="1"/>
    </xf>
    <xf numFmtId="0" fontId="0" fillId="3" borderId="44" xfId="0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top"/>
    </xf>
  </cellXfs>
  <cellStyles count="2">
    <cellStyle name="Lien hypertexte" xfId="1" builtinId="8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5" tint="-0.24994659260841701"/>
      </font>
    </dxf>
  </dxfs>
  <tableStyles count="0" defaultTableStyle="TableStyleMedium9" defaultPivotStyle="PivotStyleLight16"/>
  <colors>
    <mruColors>
      <color rgb="FFFF33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4</xdr:row>
      <xdr:rowOff>57149</xdr:rowOff>
    </xdr:from>
    <xdr:to>
      <xdr:col>14</xdr:col>
      <xdr:colOff>57149</xdr:colOff>
      <xdr:row>16</xdr:row>
      <xdr:rowOff>57150</xdr:rowOff>
    </xdr:to>
    <xdr:sp macro="" textlink="">
      <xdr:nvSpPr>
        <xdr:cNvPr id="2" name="ZoneTexte 1"/>
        <xdr:cNvSpPr txBox="1"/>
      </xdr:nvSpPr>
      <xdr:spPr>
        <a:xfrm>
          <a:off x="1533524" y="819149"/>
          <a:ext cx="9191625" cy="2286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/>
            <a:t>Enquête apports</a:t>
          </a:r>
          <a:r>
            <a:rPr lang="fr-FR" sz="1400" b="1" baseline="0"/>
            <a:t> calciques:</a:t>
          </a:r>
          <a:endParaRPr lang="fr-FR" sz="1400" b="1"/>
        </a:p>
        <a:p>
          <a:r>
            <a:rPr lang="fr-FR" sz="1200"/>
            <a:t>Si</a:t>
          </a:r>
          <a:r>
            <a:rPr lang="fr-FR" sz="1200" baseline="0"/>
            <a:t> vous êtes convaincus de faire l'indispensable enquête diététique sur les apports calciques,  pour mieux interpréter la calciurie, il vous suffit de rentrer quelques données  dans les cellules oranges:</a:t>
          </a:r>
        </a:p>
        <a:p>
          <a:r>
            <a:rPr lang="fr-FR" sz="1200" baseline="0"/>
            <a:t>* dans certaines, en tapant</a:t>
          </a:r>
        </a:p>
        <a:p>
          <a:r>
            <a:rPr lang="fr-FR" sz="1200" baseline="0"/>
            <a:t>* dans d'autres, en utilisant la liste déroulante (signalées par un triangle à droite de la cellule quand elle est sélectionnée)</a:t>
          </a:r>
        </a:p>
        <a:p>
          <a:r>
            <a:rPr lang="fr-FR" sz="1200" baseline="0"/>
            <a:t>Les cases jaunes hébergent des commentaires ou des résultats automatiquement calculés.</a:t>
          </a:r>
        </a:p>
        <a:p>
          <a:endParaRPr lang="fr-FR" sz="1200" baseline="0"/>
        </a:p>
        <a:p>
          <a:r>
            <a:rPr lang="fr-FR" sz="1400" b="1" baseline="0"/>
            <a:t>Le bilan biologique</a:t>
          </a:r>
          <a:r>
            <a:rPr lang="fr-FR" sz="1400" baseline="0"/>
            <a:t>:</a:t>
          </a:r>
        </a:p>
        <a:p>
          <a:r>
            <a:rPr lang="fr-FR" sz="1200" baseline="0"/>
            <a:t>Vous pouvez utiliser l'excellent outil développé par le comité lithiase ( </a:t>
          </a:r>
          <a:r>
            <a:rPr lang="fr-FR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http://www.urofrance.org/fileadmin/applications/bilan-lithiase-urinaire/index.html</a:t>
          </a:r>
          <a:r>
            <a:rPr lang="fr-FR" sz="1200"/>
            <a:t> ). En plus des conseils donés, il tient compte pour certains résultats du poids maigre plutôt que du poids réel.</a:t>
          </a:r>
        </a:p>
        <a:p>
          <a:r>
            <a:rPr lang="fr-FR" sz="1200" baseline="0"/>
            <a:t>Par rapport aux notes jointes, il manque la phosporémie et la Vitamine D.</a:t>
          </a:r>
        </a:p>
        <a:p>
          <a:endParaRPr lang="fr-FR" sz="1200" baseline="0"/>
        </a:p>
        <a:p>
          <a:endParaRPr lang="fr-FR" sz="1400" baseline="0"/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95</xdr:row>
      <xdr:rowOff>0</xdr:rowOff>
    </xdr:from>
    <xdr:to>
      <xdr:col>9</xdr:col>
      <xdr:colOff>76200</xdr:colOff>
      <xdr:row>98</xdr:row>
      <xdr:rowOff>28575</xdr:rowOff>
    </xdr:to>
    <xdr:sp macro="" textlink="">
      <xdr:nvSpPr>
        <xdr:cNvPr id="4" name="ZoneTexte 3"/>
        <xdr:cNvSpPr txBox="1"/>
      </xdr:nvSpPr>
      <xdr:spPr>
        <a:xfrm>
          <a:off x="3724275" y="18659475"/>
          <a:ext cx="5962650" cy="6000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b="1">
              <a:solidFill>
                <a:srgbClr val="FF0000"/>
              </a:solidFill>
            </a:rPr>
            <a:t>Pour effacer les données saisies:</a:t>
          </a:r>
        </a:p>
        <a:p>
          <a:r>
            <a:rPr lang="fr-FR" sz="1100"/>
            <a:t>N'effacer que les données situées dans les cases oranges, JAMAIS celles des cases jaunes,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tabSelected="1" workbookViewId="0">
      <selection activeCell="D2" sqref="D2"/>
    </sheetView>
  </sheetViews>
  <sheetFormatPr baseColWidth="10" defaultRowHeight="14" x14ac:dyDescent="0"/>
  <sheetData>
    <row r="2" spans="4:4">
      <c r="D2" s="7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topLeftCell="A34" workbookViewId="0">
      <selection activeCell="A53" sqref="A53:XFD53"/>
    </sheetView>
  </sheetViews>
  <sheetFormatPr baseColWidth="10" defaultRowHeight="14" x14ac:dyDescent="0"/>
  <cols>
    <col min="1" max="1" width="10.83203125" style="1"/>
    <col min="2" max="2" width="12.83203125" style="1" customWidth="1"/>
    <col min="3" max="3" width="31.5" style="1" customWidth="1"/>
    <col min="4" max="4" width="20.5" style="1" customWidth="1"/>
    <col min="5" max="5" width="18.83203125" style="1" customWidth="1"/>
    <col min="6" max="6" width="14.5" style="1" customWidth="1"/>
    <col min="7" max="16384" width="10.83203125" style="1"/>
  </cols>
  <sheetData>
    <row r="1" spans="2:6">
      <c r="C1" s="54"/>
    </row>
    <row r="2" spans="2:6">
      <c r="B2" s="2"/>
      <c r="C2" s="53"/>
    </row>
    <row r="3" spans="2:6" ht="20">
      <c r="B3" s="70" t="s">
        <v>62</v>
      </c>
    </row>
    <row r="4" spans="2:6" ht="18">
      <c r="B4" s="4"/>
    </row>
    <row r="5" spans="2:6">
      <c r="B5" s="55" t="s">
        <v>49</v>
      </c>
    </row>
    <row r="6" spans="2:6" ht="19" thickBot="1">
      <c r="C6" s="3" t="s">
        <v>40</v>
      </c>
      <c r="D6" s="3" t="s">
        <v>16</v>
      </c>
      <c r="E6" s="3" t="s">
        <v>4</v>
      </c>
      <c r="F6" s="8" t="s">
        <v>33</v>
      </c>
    </row>
    <row r="7" spans="2:6" ht="15" thickTop="1">
      <c r="B7" s="74" t="s">
        <v>18</v>
      </c>
      <c r="C7" s="15" t="s">
        <v>23</v>
      </c>
      <c r="D7" s="16">
        <v>300</v>
      </c>
      <c r="E7" s="17"/>
      <c r="F7" s="56" t="str">
        <f>IF(E7=0,"",D7*E7)</f>
        <v/>
      </c>
    </row>
    <row r="8" spans="2:6">
      <c r="B8" s="75"/>
      <c r="C8" s="18" t="s">
        <v>24</v>
      </c>
      <c r="D8" s="19">
        <v>150</v>
      </c>
      <c r="E8" s="20"/>
      <c r="F8" s="57" t="str">
        <f t="shared" ref="F8:F33" si="0">IF(E8=0,"",D8*E8)</f>
        <v/>
      </c>
    </row>
    <row r="9" spans="2:6">
      <c r="B9" s="75"/>
      <c r="C9" s="18" t="s">
        <v>22</v>
      </c>
      <c r="D9" s="19">
        <v>60</v>
      </c>
      <c r="E9" s="20"/>
      <c r="F9" s="57" t="str">
        <f t="shared" si="0"/>
        <v/>
      </c>
    </row>
    <row r="10" spans="2:6">
      <c r="B10" s="75"/>
      <c r="C10" s="18" t="s">
        <v>17</v>
      </c>
      <c r="D10" s="19">
        <v>130</v>
      </c>
      <c r="E10" s="20"/>
      <c r="F10" s="57" t="str">
        <f t="shared" si="0"/>
        <v/>
      </c>
    </row>
    <row r="11" spans="2:6">
      <c r="B11" s="75"/>
      <c r="C11" s="18" t="s">
        <v>0</v>
      </c>
      <c r="D11" s="19">
        <v>150</v>
      </c>
      <c r="E11" s="20"/>
      <c r="F11" s="57" t="str">
        <f t="shared" si="0"/>
        <v/>
      </c>
    </row>
    <row r="12" spans="2:6" ht="15" thickBot="1">
      <c r="B12" s="76"/>
      <c r="C12" s="21" t="s">
        <v>1</v>
      </c>
      <c r="D12" s="22">
        <v>150</v>
      </c>
      <c r="E12" s="23"/>
      <c r="F12" s="58" t="str">
        <f t="shared" si="0"/>
        <v/>
      </c>
    </row>
    <row r="13" spans="2:6" ht="15" thickTop="1">
      <c r="B13" s="81" t="s">
        <v>19</v>
      </c>
      <c r="C13" s="24" t="s">
        <v>32</v>
      </c>
      <c r="D13" s="25">
        <v>280</v>
      </c>
      <c r="E13" s="26"/>
      <c r="F13" s="27" t="str">
        <f t="shared" si="0"/>
        <v/>
      </c>
    </row>
    <row r="14" spans="2:6">
      <c r="B14" s="82"/>
      <c r="C14" s="28" t="s">
        <v>31</v>
      </c>
      <c r="D14" s="29">
        <v>250</v>
      </c>
      <c r="E14" s="30"/>
      <c r="F14" s="31" t="str">
        <f t="shared" si="0"/>
        <v/>
      </c>
    </row>
    <row r="15" spans="2:6">
      <c r="B15" s="82"/>
      <c r="C15" s="28" t="s">
        <v>25</v>
      </c>
      <c r="D15" s="29">
        <v>280</v>
      </c>
      <c r="E15" s="30"/>
      <c r="F15" s="31" t="str">
        <f t="shared" si="0"/>
        <v/>
      </c>
    </row>
    <row r="16" spans="2:6">
      <c r="B16" s="82"/>
      <c r="C16" s="28" t="s">
        <v>30</v>
      </c>
      <c r="D16" s="29">
        <v>150</v>
      </c>
      <c r="E16" s="30"/>
      <c r="F16" s="31" t="str">
        <f t="shared" si="0"/>
        <v/>
      </c>
    </row>
    <row r="17" spans="2:6">
      <c r="B17" s="82"/>
      <c r="C17" s="28" t="s">
        <v>43</v>
      </c>
      <c r="D17" s="29">
        <v>360</v>
      </c>
      <c r="E17" s="30"/>
      <c r="F17" s="31" t="str">
        <f t="shared" si="0"/>
        <v/>
      </c>
    </row>
    <row r="18" spans="2:6">
      <c r="B18" s="82"/>
      <c r="C18" s="28" t="s">
        <v>26</v>
      </c>
      <c r="D18" s="29">
        <v>50</v>
      </c>
      <c r="E18" s="30"/>
      <c r="F18" s="31" t="str">
        <f t="shared" si="0"/>
        <v/>
      </c>
    </row>
    <row r="19" spans="2:6">
      <c r="B19" s="82"/>
      <c r="C19" s="28" t="s">
        <v>44</v>
      </c>
      <c r="D19" s="29">
        <v>360</v>
      </c>
      <c r="E19" s="30"/>
      <c r="F19" s="31" t="str">
        <f t="shared" si="0"/>
        <v/>
      </c>
    </row>
    <row r="20" spans="2:6">
      <c r="B20" s="82"/>
      <c r="C20" s="28" t="s">
        <v>29</v>
      </c>
      <c r="D20" s="29">
        <v>360</v>
      </c>
      <c r="E20" s="30"/>
      <c r="F20" s="31" t="str">
        <f t="shared" si="0"/>
        <v/>
      </c>
    </row>
    <row r="21" spans="2:6">
      <c r="B21" s="82"/>
      <c r="C21" s="28" t="s">
        <v>28</v>
      </c>
      <c r="D21" s="29">
        <v>480</v>
      </c>
      <c r="E21" s="30"/>
      <c r="F21" s="31" t="str">
        <f t="shared" si="0"/>
        <v/>
      </c>
    </row>
    <row r="22" spans="2:6">
      <c r="B22" s="82"/>
      <c r="C22" s="28" t="s">
        <v>45</v>
      </c>
      <c r="D22" s="29">
        <v>150</v>
      </c>
      <c r="E22" s="30"/>
      <c r="F22" s="31" t="str">
        <f t="shared" si="0"/>
        <v/>
      </c>
    </row>
    <row r="23" spans="2:6">
      <c r="B23" s="82"/>
      <c r="C23" s="28" t="s">
        <v>27</v>
      </c>
      <c r="D23" s="29">
        <v>150</v>
      </c>
      <c r="E23" s="30"/>
      <c r="F23" s="31" t="str">
        <f t="shared" si="0"/>
        <v/>
      </c>
    </row>
    <row r="24" spans="2:6">
      <c r="B24" s="82"/>
      <c r="C24" s="28" t="s">
        <v>46</v>
      </c>
      <c r="D24" s="29">
        <v>360</v>
      </c>
      <c r="E24" s="30"/>
      <c r="F24" s="31" t="str">
        <f t="shared" si="0"/>
        <v/>
      </c>
    </row>
    <row r="25" spans="2:6">
      <c r="B25" s="82"/>
      <c r="C25" s="28" t="s">
        <v>55</v>
      </c>
      <c r="D25" s="29">
        <v>500</v>
      </c>
      <c r="E25" s="30"/>
      <c r="F25" s="31" t="str">
        <f t="shared" si="0"/>
        <v/>
      </c>
    </row>
    <row r="26" spans="2:6">
      <c r="B26" s="82"/>
      <c r="C26" s="28" t="s">
        <v>47</v>
      </c>
      <c r="D26" s="29">
        <v>160</v>
      </c>
      <c r="E26" s="30"/>
      <c r="F26" s="31" t="str">
        <f t="shared" si="0"/>
        <v/>
      </c>
    </row>
    <row r="27" spans="2:6">
      <c r="B27" s="82"/>
      <c r="C27" s="28" t="s">
        <v>51</v>
      </c>
      <c r="D27" s="29">
        <v>280</v>
      </c>
      <c r="E27" s="30"/>
      <c r="F27" s="31" t="str">
        <f t="shared" si="0"/>
        <v/>
      </c>
    </row>
    <row r="28" spans="2:6">
      <c r="B28" s="82"/>
      <c r="C28" s="28" t="s">
        <v>52</v>
      </c>
      <c r="D28" s="29">
        <v>280</v>
      </c>
      <c r="E28" s="30"/>
      <c r="F28" s="31" t="str">
        <f t="shared" si="0"/>
        <v/>
      </c>
    </row>
    <row r="29" spans="2:6">
      <c r="B29" s="82"/>
      <c r="C29" s="28" t="s">
        <v>53</v>
      </c>
      <c r="D29" s="29">
        <v>280</v>
      </c>
      <c r="E29" s="30"/>
      <c r="F29" s="31" t="str">
        <f t="shared" si="0"/>
        <v/>
      </c>
    </row>
    <row r="30" spans="2:6" ht="15" thickBot="1">
      <c r="B30" s="83"/>
      <c r="C30" s="32" t="s">
        <v>54</v>
      </c>
      <c r="D30" s="33">
        <v>150</v>
      </c>
      <c r="E30" s="34"/>
      <c r="F30" s="35" t="str">
        <f t="shared" si="0"/>
        <v/>
      </c>
    </row>
    <row r="31" spans="2:6" ht="15" thickTop="1">
      <c r="B31" s="84" t="s">
        <v>20</v>
      </c>
      <c r="C31" s="36" t="s">
        <v>48</v>
      </c>
      <c r="D31" s="37">
        <v>100</v>
      </c>
      <c r="E31" s="38"/>
      <c r="F31" s="39" t="str">
        <f t="shared" si="0"/>
        <v/>
      </c>
    </row>
    <row r="32" spans="2:6">
      <c r="B32" s="85"/>
      <c r="C32" s="40" t="s">
        <v>35</v>
      </c>
      <c r="D32" s="41">
        <v>20</v>
      </c>
      <c r="E32" s="42"/>
      <c r="F32" s="43" t="str">
        <f t="shared" si="0"/>
        <v/>
      </c>
    </row>
    <row r="33" spans="2:6" ht="15" thickBot="1">
      <c r="B33" s="86"/>
      <c r="C33" s="44" t="s">
        <v>34</v>
      </c>
      <c r="D33" s="45">
        <v>20</v>
      </c>
      <c r="E33" s="46"/>
      <c r="F33" s="47" t="str">
        <f t="shared" si="0"/>
        <v/>
      </c>
    </row>
    <row r="34" spans="2:6" ht="19" thickTop="1">
      <c r="E34" s="49" t="s">
        <v>38</v>
      </c>
      <c r="F34" s="1">
        <f>SUM(F7:F33)</f>
        <v>0</v>
      </c>
    </row>
    <row r="35" spans="2:6">
      <c r="B35" s="55" t="s">
        <v>50</v>
      </c>
    </row>
    <row r="36" spans="2:6" ht="19" thickBot="1">
      <c r="D36" s="3" t="s">
        <v>5</v>
      </c>
      <c r="E36" s="3" t="s">
        <v>36</v>
      </c>
      <c r="F36" s="48" t="s">
        <v>37</v>
      </c>
    </row>
    <row r="37" spans="2:6" ht="15" thickTop="1">
      <c r="B37" s="87" t="s">
        <v>21</v>
      </c>
      <c r="C37" s="5" t="s">
        <v>2</v>
      </c>
      <c r="D37" s="12">
        <v>10</v>
      </c>
      <c r="E37" s="9"/>
      <c r="F37" s="50" t="str">
        <f>IF(E37="","",D37*E37)</f>
        <v/>
      </c>
    </row>
    <row r="38" spans="2:6">
      <c r="B38" s="88"/>
      <c r="C38" s="6" t="s">
        <v>3</v>
      </c>
      <c r="D38" s="13">
        <v>100</v>
      </c>
      <c r="E38" s="10">
        <v>1.5</v>
      </c>
      <c r="F38" s="51">
        <f t="shared" ref="F38:F48" si="1">IF(E38="","",D38*E38)</f>
        <v>150</v>
      </c>
    </row>
    <row r="39" spans="2:6">
      <c r="B39" s="88"/>
      <c r="C39" s="6" t="s">
        <v>6</v>
      </c>
      <c r="D39" s="13">
        <v>250</v>
      </c>
      <c r="E39" s="10">
        <v>8</v>
      </c>
      <c r="F39" s="51">
        <f t="shared" si="1"/>
        <v>2000</v>
      </c>
    </row>
    <row r="40" spans="2:6">
      <c r="B40" s="88"/>
      <c r="C40" s="6" t="s">
        <v>7</v>
      </c>
      <c r="D40" s="13">
        <v>200</v>
      </c>
      <c r="E40" s="10"/>
      <c r="F40" s="51" t="str">
        <f t="shared" si="1"/>
        <v/>
      </c>
    </row>
    <row r="41" spans="2:6">
      <c r="B41" s="88"/>
      <c r="C41" s="6" t="s">
        <v>14</v>
      </c>
      <c r="D41" s="13">
        <v>500</v>
      </c>
      <c r="E41" s="10"/>
      <c r="F41" s="51" t="str">
        <f t="shared" si="1"/>
        <v/>
      </c>
    </row>
    <row r="42" spans="2:6">
      <c r="B42" s="88"/>
      <c r="C42" s="6" t="s">
        <v>12</v>
      </c>
      <c r="D42" s="13">
        <v>500</v>
      </c>
      <c r="E42" s="10"/>
      <c r="F42" s="51" t="str">
        <f t="shared" si="1"/>
        <v/>
      </c>
    </row>
    <row r="43" spans="2:6">
      <c r="B43" s="88"/>
      <c r="C43" s="6" t="s">
        <v>8</v>
      </c>
      <c r="D43" s="13">
        <v>78</v>
      </c>
      <c r="E43" s="10"/>
      <c r="F43" s="51" t="str">
        <f t="shared" si="1"/>
        <v/>
      </c>
    </row>
    <row r="44" spans="2:6">
      <c r="B44" s="88"/>
      <c r="C44" s="6" t="s">
        <v>9</v>
      </c>
      <c r="D44" s="13">
        <v>45</v>
      </c>
      <c r="E44" s="10"/>
      <c r="F44" s="51" t="str">
        <f t="shared" si="1"/>
        <v/>
      </c>
    </row>
    <row r="45" spans="2:6">
      <c r="B45" s="88"/>
      <c r="C45" s="6" t="s">
        <v>10</v>
      </c>
      <c r="D45" s="13">
        <v>100</v>
      </c>
      <c r="E45" s="10"/>
      <c r="F45" s="51" t="str">
        <f t="shared" si="1"/>
        <v/>
      </c>
    </row>
    <row r="46" spans="2:6">
      <c r="B46" s="88"/>
      <c r="C46" s="6" t="s">
        <v>11</v>
      </c>
      <c r="D46" s="13">
        <v>90</v>
      </c>
      <c r="E46" s="10"/>
      <c r="F46" s="51" t="str">
        <f t="shared" si="1"/>
        <v/>
      </c>
    </row>
    <row r="47" spans="2:6">
      <c r="B47" s="88"/>
      <c r="C47" s="6" t="s">
        <v>13</v>
      </c>
      <c r="D47" s="13">
        <v>200</v>
      </c>
      <c r="E47" s="10"/>
      <c r="F47" s="51" t="str">
        <f t="shared" si="1"/>
        <v/>
      </c>
    </row>
    <row r="48" spans="2:6" ht="15" thickBot="1">
      <c r="B48" s="89"/>
      <c r="C48" s="7" t="s">
        <v>15</v>
      </c>
      <c r="D48" s="14">
        <v>270</v>
      </c>
      <c r="E48" s="11"/>
      <c r="F48" s="52" t="str">
        <f t="shared" si="1"/>
        <v/>
      </c>
    </row>
    <row r="49" spans="4:13" ht="19" thickTop="1">
      <c r="E49" s="49" t="s">
        <v>39</v>
      </c>
      <c r="F49" s="1">
        <f>SUM(F37:F48)</f>
        <v>2150</v>
      </c>
    </row>
    <row r="50" spans="4:13" ht="19" thickBot="1">
      <c r="I50" s="90" t="s">
        <v>42</v>
      </c>
      <c r="J50" s="90"/>
      <c r="K50" s="90"/>
    </row>
    <row r="51" spans="4:13" ht="20" thickTop="1" thickBot="1">
      <c r="D51" s="77" t="s">
        <v>41</v>
      </c>
      <c r="E51" s="77"/>
      <c r="F51" s="1">
        <f>F49+F34</f>
        <v>2150</v>
      </c>
      <c r="H51" s="78" t="str">
        <f>IF(F49=0,"",IF(F51&lt;=800,"Apports calciques INSUFFISANTS ",IF(F51&lt;=1200,"Apports SATISFAISANTS en calcium","EXCES d'apports calciques")))</f>
        <v>EXCES d'apports calciques</v>
      </c>
      <c r="I51" s="79"/>
      <c r="J51" s="79"/>
      <c r="K51" s="79"/>
      <c r="L51" s="79"/>
      <c r="M51" s="80"/>
    </row>
    <row r="52" spans="4:13" ht="15" thickTop="1"/>
    <row r="53" spans="4:13" s="72" customFormat="1"/>
  </sheetData>
  <sortState ref="C28:D45">
    <sortCondition ref="C28:C45"/>
  </sortState>
  <mergeCells count="7">
    <mergeCell ref="B7:B12"/>
    <mergeCell ref="D51:E51"/>
    <mergeCell ref="H51:M51"/>
    <mergeCell ref="B13:B30"/>
    <mergeCell ref="B31:B33"/>
    <mergeCell ref="B37:B48"/>
    <mergeCell ref="I50:K50"/>
  </mergeCells>
  <conditionalFormatting sqref="H51:M51">
    <cfRule type="containsText" dxfId="6" priority="1" operator="containsText" text="exces">
      <formula>NOT(ISERROR(SEARCH("exces",H51)))</formula>
    </cfRule>
    <cfRule type="containsText" dxfId="5" priority="2" operator="containsText" text="INSUFFISANTS">
      <formula>NOT(ISERROR(SEARCH("INSUFFISANTS",H51)))</formula>
    </cfRule>
  </conditionalFormatting>
  <dataValidations count="1">
    <dataValidation type="decimal" allowBlank="1" showInputMessage="1" showErrorMessage="1" sqref="E37:E48">
      <formula1>0</formula1>
      <formula2>9</formula2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4" sqref="G14"/>
    </sheetView>
  </sheetViews>
  <sheetFormatPr baseColWidth="10" defaultRowHeight="14" x14ac:dyDescent="0"/>
  <cols>
    <col min="1" max="4" width="10.83203125" style="60"/>
    <col min="5" max="5" width="11.33203125" style="60" customWidth="1"/>
    <col min="6" max="6" width="9.5" style="60" hidden="1" customWidth="1"/>
    <col min="7" max="16384" width="10.83203125" style="60"/>
  </cols>
  <sheetData>
    <row r="1" spans="1:16">
      <c r="A1" s="63"/>
      <c r="B1" s="63"/>
      <c r="C1" s="63"/>
      <c r="D1" s="69"/>
      <c r="E1" s="6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1" customFormat="1" ht="23">
      <c r="A2" s="68" t="s">
        <v>64</v>
      </c>
    </row>
    <row r="3" spans="1:16" s="1" customFormat="1" ht="16.5" customHeight="1" thickBot="1">
      <c r="A3" s="68"/>
    </row>
    <row r="4" spans="1:16" s="1" customFormat="1" ht="16.5" customHeight="1" thickTop="1" thickBot="1">
      <c r="A4" s="68"/>
      <c r="D4" s="2" t="s">
        <v>63</v>
      </c>
      <c r="E4" s="73"/>
    </row>
    <row r="5" spans="1:16" ht="16" thickTop="1" thickBot="1">
      <c r="A5" s="63"/>
      <c r="B5" s="63"/>
      <c r="C5" s="63"/>
      <c r="D5" s="69"/>
      <c r="E5" s="6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1" customFormat="1" ht="15" thickBot="1">
      <c r="C6" s="94" t="s">
        <v>56</v>
      </c>
      <c r="D6" s="94"/>
      <c r="E6" s="61"/>
      <c r="F6" s="59" t="str">
        <f>IF(E6="","",IF(OR(AND( 'Syndrome Métabolique'!E4="f", E6&gt;80),AND('Syndrome Métabolique'!E4="m",E6&gt;90)),1,0))</f>
        <v/>
      </c>
      <c r="G6" s="59"/>
      <c r="H6" s="91" t="str">
        <f>IF(E6="","",IF(F6=1,"C'est le premier élément possible d'un SM: contnuer l'enquête(onglet synrome métabolique).","Le tour de taille n'est pas pathologique: l'enquête sur le syndrome métabolique s'arrête là."))</f>
        <v/>
      </c>
      <c r="I6" s="92"/>
      <c r="J6" s="92"/>
      <c r="K6" s="92"/>
      <c r="L6" s="92"/>
      <c r="M6" s="92"/>
      <c r="N6" s="92"/>
      <c r="O6" s="92"/>
      <c r="P6" s="93"/>
    </row>
    <row r="7" spans="1:16" ht="15" thickBot="1"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" thickTop="1">
      <c r="B8" s="62"/>
      <c r="C8" s="95" t="s">
        <v>57</v>
      </c>
      <c r="D8" s="95"/>
      <c r="E8" s="64"/>
      <c r="F8" s="59" t="str">
        <f>IF(E8="","",IF(E8&gt;1.5,1,0))</f>
        <v/>
      </c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5" thickBot="1">
      <c r="B9" s="62"/>
      <c r="C9" s="95" t="s">
        <v>58</v>
      </c>
      <c r="D9" s="95"/>
      <c r="E9" s="65"/>
      <c r="F9" s="59" t="str">
        <f>IF(E9="","",IF(E9&gt;1,1,0))</f>
        <v/>
      </c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5" thickBot="1">
      <c r="B10" s="62"/>
      <c r="C10" s="95" t="s">
        <v>59</v>
      </c>
      <c r="D10" s="96"/>
      <c r="E10" s="65"/>
      <c r="F10" s="59" t="str">
        <f>IF(E10="","",IF(E10&lt;0.4,1,0))</f>
        <v/>
      </c>
      <c r="G10" s="59"/>
      <c r="H10" s="91" t="str">
        <f>IF( OR(E8="",E9="",E10="",E11="",E12=""),"Il manque des données, mais si 2 résultats sont en rouge, il y  a syndrome métabolique.",IF(F14=0,"",IF(F14&gt;=2,"Syndrome métabolique: les résultats des cellules roses sont anormaux.","Il n'y a PAS de SM")))</f>
        <v>Il manque des données, mais si 2 résultats sont en rouge, il y  a syndrome métabolique.</v>
      </c>
      <c r="I10" s="92"/>
      <c r="J10" s="92"/>
      <c r="K10" s="92"/>
      <c r="L10" s="92"/>
      <c r="M10" s="92"/>
      <c r="N10" s="92"/>
      <c r="O10" s="92"/>
      <c r="P10" s="93"/>
    </row>
    <row r="11" spans="1:16">
      <c r="B11" s="95" t="s">
        <v>60</v>
      </c>
      <c r="C11" s="95"/>
      <c r="D11" s="96"/>
      <c r="E11" s="66"/>
      <c r="F11" s="59" t="str">
        <f>IF(E11="","",IF(E11&gt;130,1,0))</f>
        <v/>
      </c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5" thickBot="1">
      <c r="B12" s="95" t="s">
        <v>61</v>
      </c>
      <c r="C12" s="95"/>
      <c r="D12" s="96"/>
      <c r="E12" s="67"/>
      <c r="F12" s="59" t="str">
        <f>IF(E12="","",IF(E12&gt;90,1,0))</f>
        <v/>
      </c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5" thickTop="1"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>
      <c r="F14" s="59">
        <f>SUM(F8:F12)</f>
        <v>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</row>
  </sheetData>
  <mergeCells count="8">
    <mergeCell ref="H6:P6"/>
    <mergeCell ref="C6:D6"/>
    <mergeCell ref="B11:D11"/>
    <mergeCell ref="B12:D12"/>
    <mergeCell ref="H10:P10"/>
    <mergeCell ref="C8:D8"/>
    <mergeCell ref="C9:D9"/>
    <mergeCell ref="C10:D10"/>
  </mergeCells>
  <conditionalFormatting sqref="E8">
    <cfRule type="cellIs" dxfId="4" priority="13" operator="greaterThan">
      <formula>1.5</formula>
    </cfRule>
  </conditionalFormatting>
  <conditionalFormatting sqref="E9">
    <cfRule type="cellIs" dxfId="3" priority="12" operator="greaterThan">
      <formula>1</formula>
    </cfRule>
  </conditionalFormatting>
  <conditionalFormatting sqref="E10">
    <cfRule type="cellIs" dxfId="2" priority="4" operator="between">
      <formula>0.1</formula>
      <formula>0.4</formula>
    </cfRule>
  </conditionalFormatting>
  <conditionalFormatting sqref="E11">
    <cfRule type="cellIs" dxfId="1" priority="3" operator="greaterThan">
      <formula>130</formula>
    </cfRule>
  </conditionalFormatting>
  <conditionalFormatting sqref="E12">
    <cfRule type="cellIs" dxfId="0" priority="2" operator="greaterThan">
      <formula>90</formula>
    </cfRule>
  </conditionalFormatting>
  <dataValidations count="3">
    <dataValidation type="whole" allowBlank="1" showInputMessage="1" showErrorMessage="1" prompt="_x000a_" sqref="E12">
      <formula1>50</formula1>
      <formula2>250</formula2>
    </dataValidation>
    <dataValidation type="whole" allowBlank="1" showInputMessage="1" showErrorMessage="1" sqref="E11">
      <formula1>50</formula1>
      <formula2>250</formula2>
    </dataValidation>
    <dataValidation type="list" allowBlank="1" showInputMessage="1" showErrorMessage="1" sqref="E4">
      <formula1>"F,M,"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Préambule</vt:lpstr>
      <vt:lpstr>Enquête Calcium</vt:lpstr>
      <vt:lpstr>Syndrome Métabolique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ALLEGRE</dc:creator>
  <cp:lastModifiedBy>Axoïde S.A.R.L.</cp:lastModifiedBy>
  <dcterms:created xsi:type="dcterms:W3CDTF">2012-08-03T08:15:30Z</dcterms:created>
  <dcterms:modified xsi:type="dcterms:W3CDTF">2013-10-16T09:48:49Z</dcterms:modified>
</cp:coreProperties>
</file>